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485" yWindow="0" windowWidth="29040" windowHeight="16440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" i="1"/>
  <c r="AA19"/>
  <c r="AB19"/>
  <c r="AH19"/>
  <c r="AG19"/>
  <c r="AF19"/>
  <c r="AE19"/>
  <c r="AD19"/>
  <c r="AC19"/>
  <c r="Y19"/>
  <c r="X19"/>
  <c r="W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Z18"/>
  <c r="V18"/>
  <c r="Z16"/>
  <c r="V16"/>
  <c r="Z15"/>
  <c r="V15"/>
  <c r="Z13"/>
  <c r="V13"/>
  <c r="Z12"/>
  <c r="Z11"/>
  <c r="V11"/>
  <c r="Z10"/>
  <c r="V10"/>
  <c r="Z8"/>
  <c r="V8"/>
  <c r="Z6"/>
  <c r="Z19" s="1"/>
  <c r="V4"/>
  <c r="V19" s="1"/>
</calcChain>
</file>

<file path=xl/sharedStrings.xml><?xml version="1.0" encoding="utf-8"?>
<sst xmlns="http://schemas.openxmlformats.org/spreadsheetml/2006/main" count="66" uniqueCount="66">
  <si>
    <t>Pozycja</t>
  </si>
  <si>
    <t>Wyszczególnienie</t>
  </si>
  <si>
    <t>Plan dochodów 2021</t>
  </si>
  <si>
    <t>Dochody wykonane 2021</t>
  </si>
  <si>
    <t>Plan dochodów 2022</t>
  </si>
  <si>
    <t>Dochody wykonane 2022</t>
  </si>
  <si>
    <t>Grzywny, mandaty i inne kary pieniężne od ludności</t>
  </si>
  <si>
    <t>Grzywny i inne kary pieniężne od osób prawnych i innych jednostek organizacyjnych</t>
  </si>
  <si>
    <t>Wpływy z opłat za koncesje i licencje</t>
  </si>
  <si>
    <t>Wpływy z opłat egzaminacyjnych oraz opłat za wydanie świadectw, dyplomów, zaświadczeń, certyfikatów i ich duplikatów</t>
  </si>
  <si>
    <t>Wpływy z tytułu opłat i kosztów sądowych oraz innych opłat uiszczanych na rzecz Skarbu Państwa z tytułu postępowania sądowego i prokuratorskiego</t>
  </si>
  <si>
    <t>Wpływy z tytułu kosztów egzekucyjnych, opłaty komorniczej i kosztów upomnień</t>
  </si>
  <si>
    <t>Wpływy z różnych opłat</t>
  </si>
  <si>
    <t>Dochody z najmu i dzierżawy składników majątkowych Skarbu Państwa oraz innych umów o podobnym charakterze</t>
  </si>
  <si>
    <t>Wpływy z usług</t>
  </si>
  <si>
    <t>Wpływy ze sprzedaży składników majątkowych</t>
  </si>
  <si>
    <t xml:space="preserve">Pozostałe odsetki </t>
  </si>
  <si>
    <t>Wpływy z rozliczeń/zwrotów z lat ubiegłych</t>
  </si>
  <si>
    <t>Wpływy z tytułu kar i odszkodowań wynikających z umów</t>
  </si>
  <si>
    <t>Otrzymane spadki, zapisy i darowizny w postaci pieniężnej (m.in. nawiązki z tytułu wyroków sądowych)</t>
  </si>
  <si>
    <t>Wpływy z różnych dochodów</t>
  </si>
  <si>
    <t>RAZEM:</t>
  </si>
  <si>
    <t>Plan dochodów 2010</t>
  </si>
  <si>
    <t>Dochody wykonane 2010</t>
  </si>
  <si>
    <t>Plan dochodów 2011</t>
  </si>
  <si>
    <t>Dochody wykonane 2011</t>
  </si>
  <si>
    <t>Plan dochodów 2012</t>
  </si>
  <si>
    <t>Dochody wykonane 2012</t>
  </si>
  <si>
    <t>Plan dochodów 2013</t>
  </si>
  <si>
    <t>Dochody wykonane 2013</t>
  </si>
  <si>
    <t>Plan dochodów 2014</t>
  </si>
  <si>
    <t>Dochody wykonane 2014</t>
  </si>
  <si>
    <t>Plan dochodów 2015</t>
  </si>
  <si>
    <t>Dochody wykonane 2015</t>
  </si>
  <si>
    <t>Plan dochodów 2016</t>
  </si>
  <si>
    <t>Dochody wykonane 2016</t>
  </si>
  <si>
    <t>Plan dochodów 2017</t>
  </si>
  <si>
    <t>Dochody wykonane 2017</t>
  </si>
  <si>
    <t>Plan dochodów 2018</t>
  </si>
  <si>
    <t>Dochody wykonane 2018</t>
  </si>
  <si>
    <t>Plan dochodów 2019</t>
  </si>
  <si>
    <t>Dochody wykonane 2019</t>
  </si>
  <si>
    <t>Plan dochodów 2020</t>
  </si>
  <si>
    <t>Dochody wykonane 2020</t>
  </si>
  <si>
    <t>0570</t>
  </si>
  <si>
    <t>0580</t>
  </si>
  <si>
    <t>0590</t>
  </si>
  <si>
    <t>0610</t>
  </si>
  <si>
    <t>0630</t>
  </si>
  <si>
    <t>0640</t>
  </si>
  <si>
    <t>0690</t>
  </si>
  <si>
    <t>0750</t>
  </si>
  <si>
    <t>0830</t>
  </si>
  <si>
    <t>0870</t>
  </si>
  <si>
    <t>0920</t>
  </si>
  <si>
    <t>0940</t>
  </si>
  <si>
    <t>0950</t>
  </si>
  <si>
    <t>0960</t>
  </si>
  <si>
    <t>0970</t>
  </si>
  <si>
    <t>Plan dochodów 2023</t>
  </si>
  <si>
    <t>Dochody wykonane 2023</t>
  </si>
  <si>
    <t>Plan dochodów 2024</t>
  </si>
  <si>
    <t>Dochody wykonane 2024</t>
  </si>
  <si>
    <t>Plan dochodów 2025</t>
  </si>
  <si>
    <t>Dochody wykonane 2025</t>
  </si>
  <si>
    <t>Wykonanie dochodów budżetu państwa (łącznie rozdziały: 75404, 75405)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</si>
</sst>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3" fontId="4" fillId="2" borderId="4" xfId="0" applyNumberFormat="1" applyFont="1" applyFill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2" fillId="0" borderId="0" xfId="0" applyNumberFormat="1" applyFont="1"/>
    <xf numFmtId="4" fontId="1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H20"/>
  <sheetViews>
    <sheetView tabSelected="1" workbookViewId="0">
      <selection activeCell="AG19" sqref="AG19"/>
    </sheetView>
  </sheetViews>
  <sheetFormatPr defaultRowHeight="15"/>
  <cols>
    <col min="1" max="1" width="8.7109375" style="1" bestFit="1" customWidth="1"/>
    <col min="2" max="2" width="28.7109375" style="1" customWidth="1"/>
    <col min="3" max="3" width="10.7109375" style="1" hidden="1" customWidth="1"/>
    <col min="4" max="4" width="11.7109375" style="1" hidden="1" customWidth="1"/>
    <col min="5" max="5" width="10.7109375" style="1" hidden="1" customWidth="1"/>
    <col min="6" max="6" width="11.7109375" style="1" hidden="1" customWidth="1"/>
    <col min="7" max="7" width="10.7109375" style="1" hidden="1" customWidth="1"/>
    <col min="8" max="8" width="11.7109375" style="1" hidden="1" customWidth="1"/>
    <col min="9" max="9" width="10.7109375" style="1" hidden="1" customWidth="1"/>
    <col min="10" max="10" width="11.7109375" style="1" hidden="1" customWidth="1"/>
    <col min="11" max="11" width="10.7109375" style="1" hidden="1" customWidth="1"/>
    <col min="12" max="12" width="11.7109375" style="1" hidden="1" customWidth="1"/>
    <col min="13" max="13" width="10.7109375" style="1" hidden="1" customWidth="1"/>
    <col min="14" max="14" width="11.7109375" style="1" hidden="1" customWidth="1"/>
    <col min="15" max="15" width="10.7109375" style="1" hidden="1" customWidth="1"/>
    <col min="16" max="16" width="11.7109375" style="1" hidden="1" customWidth="1"/>
    <col min="17" max="17" width="10.7109375" style="1" hidden="1" customWidth="1"/>
    <col min="18" max="18" width="11.7109375" style="1" hidden="1" customWidth="1"/>
    <col min="19" max="19" width="10.7109375" style="1" hidden="1" customWidth="1"/>
    <col min="20" max="20" width="11.7109375" style="1" hidden="1" customWidth="1"/>
    <col min="21" max="21" width="10.7109375" style="1" hidden="1" customWidth="1"/>
    <col min="22" max="22" width="11.7109375" style="1" hidden="1" customWidth="1"/>
    <col min="23" max="23" width="10.7109375" style="1" hidden="1" customWidth="1"/>
    <col min="24" max="24" width="11.7109375" style="1" hidden="1" customWidth="1"/>
    <col min="25" max="25" width="10.7109375" style="1" hidden="1" customWidth="1"/>
    <col min="26" max="26" width="11.7109375" style="1" hidden="1" customWidth="1"/>
    <col min="27" max="34" width="13.28515625" style="1" customWidth="1"/>
  </cols>
  <sheetData>
    <row r="1" spans="1:34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15.75" thickBot="1">
      <c r="A2" s="2"/>
      <c r="B2" s="3"/>
      <c r="C2" s="3"/>
      <c r="D2" s="3"/>
      <c r="E2" s="3"/>
      <c r="F2" s="4"/>
      <c r="G2" s="4"/>
    </row>
    <row r="3" spans="1:34" ht="39" thickBot="1">
      <c r="A3" s="5" t="s">
        <v>0</v>
      </c>
      <c r="B3" s="6" t="s">
        <v>1</v>
      </c>
      <c r="C3" s="5" t="s">
        <v>22</v>
      </c>
      <c r="D3" s="7" t="s">
        <v>23</v>
      </c>
      <c r="E3" s="8" t="s">
        <v>24</v>
      </c>
      <c r="F3" s="7" t="s">
        <v>25</v>
      </c>
      <c r="G3" s="8" t="s">
        <v>26</v>
      </c>
      <c r="H3" s="7" t="s">
        <v>27</v>
      </c>
      <c r="I3" s="8" t="s">
        <v>28</v>
      </c>
      <c r="J3" s="7" t="s">
        <v>29</v>
      </c>
      <c r="K3" s="8" t="s">
        <v>30</v>
      </c>
      <c r="L3" s="7" t="s">
        <v>31</v>
      </c>
      <c r="M3" s="8" t="s">
        <v>32</v>
      </c>
      <c r="N3" s="7" t="s">
        <v>33</v>
      </c>
      <c r="O3" s="8" t="s">
        <v>34</v>
      </c>
      <c r="P3" s="7" t="s">
        <v>35</v>
      </c>
      <c r="Q3" s="8" t="s">
        <v>36</v>
      </c>
      <c r="R3" s="7" t="s">
        <v>37</v>
      </c>
      <c r="S3" s="8" t="s">
        <v>38</v>
      </c>
      <c r="T3" s="7" t="s">
        <v>39</v>
      </c>
      <c r="U3" s="8" t="s">
        <v>40</v>
      </c>
      <c r="V3" s="7" t="s">
        <v>41</v>
      </c>
      <c r="W3" s="8" t="s">
        <v>42</v>
      </c>
      <c r="X3" s="7" t="s">
        <v>43</v>
      </c>
      <c r="Y3" s="8" t="s">
        <v>2</v>
      </c>
      <c r="Z3" s="7" t="s">
        <v>3</v>
      </c>
      <c r="AA3" s="8" t="s">
        <v>4</v>
      </c>
      <c r="AB3" s="7" t="s">
        <v>5</v>
      </c>
      <c r="AC3" s="8" t="s">
        <v>59</v>
      </c>
      <c r="AD3" s="7" t="s">
        <v>60</v>
      </c>
      <c r="AE3" s="8" t="s">
        <v>61</v>
      </c>
      <c r="AF3" s="7" t="s">
        <v>62</v>
      </c>
      <c r="AG3" s="8" t="s">
        <v>63</v>
      </c>
      <c r="AH3" s="7" t="s">
        <v>64</v>
      </c>
    </row>
    <row r="4" spans="1:34" ht="25.5">
      <c r="A4" s="9" t="s">
        <v>44</v>
      </c>
      <c r="B4" s="10" t="s">
        <v>6</v>
      </c>
      <c r="C4" s="11">
        <v>0</v>
      </c>
      <c r="D4" s="12">
        <v>0</v>
      </c>
      <c r="E4" s="11">
        <v>0</v>
      </c>
      <c r="F4" s="12">
        <v>0</v>
      </c>
      <c r="G4" s="11">
        <v>0</v>
      </c>
      <c r="H4" s="12">
        <v>5345.27</v>
      </c>
      <c r="I4" s="11">
        <v>0</v>
      </c>
      <c r="J4" s="12">
        <v>0</v>
      </c>
      <c r="K4" s="11">
        <v>0</v>
      </c>
      <c r="L4" s="12">
        <v>0</v>
      </c>
      <c r="M4" s="13">
        <v>0</v>
      </c>
      <c r="N4" s="14">
        <v>986.92</v>
      </c>
      <c r="O4" s="13">
        <v>0</v>
      </c>
      <c r="P4" s="14">
        <v>7650</v>
      </c>
      <c r="Q4" s="13">
        <v>0</v>
      </c>
      <c r="R4" s="14">
        <v>1642.77</v>
      </c>
      <c r="S4" s="13">
        <v>0</v>
      </c>
      <c r="T4" s="14">
        <v>345</v>
      </c>
      <c r="U4" s="13"/>
      <c r="V4" s="14">
        <f>100+385.98</f>
        <v>485.98</v>
      </c>
      <c r="W4" s="13">
        <v>1000</v>
      </c>
      <c r="X4" s="14">
        <v>475</v>
      </c>
      <c r="Y4" s="13"/>
      <c r="Z4" s="14">
        <v>711.92</v>
      </c>
      <c r="AA4" s="13">
        <v>0</v>
      </c>
      <c r="AB4" s="14">
        <v>4702.1099999999997</v>
      </c>
      <c r="AC4" s="13">
        <v>1000</v>
      </c>
      <c r="AD4" s="14">
        <v>3495.06</v>
      </c>
      <c r="AE4" s="13">
        <v>1000</v>
      </c>
      <c r="AF4" s="14">
        <v>513.97</v>
      </c>
      <c r="AG4" s="13"/>
      <c r="AH4" s="14"/>
    </row>
    <row r="5" spans="1:34" ht="38.25">
      <c r="A5" s="15" t="s">
        <v>45</v>
      </c>
      <c r="B5" s="16" t="s">
        <v>7</v>
      </c>
      <c r="C5" s="17">
        <v>0</v>
      </c>
      <c r="D5" s="18">
        <v>130710.5</v>
      </c>
      <c r="E5" s="17">
        <v>135000</v>
      </c>
      <c r="F5" s="19">
        <v>117075.73</v>
      </c>
      <c r="G5" s="20">
        <v>177000</v>
      </c>
      <c r="H5" s="19">
        <v>16200.78</v>
      </c>
      <c r="I5" s="20">
        <v>0</v>
      </c>
      <c r="J5" s="19">
        <v>13379.38</v>
      </c>
      <c r="K5" s="20">
        <v>0</v>
      </c>
      <c r="L5" s="19">
        <v>0</v>
      </c>
      <c r="M5" s="21">
        <v>0</v>
      </c>
      <c r="N5" s="22">
        <v>1690.15</v>
      </c>
      <c r="O5" s="21">
        <v>0</v>
      </c>
      <c r="P5" s="22">
        <v>0</v>
      </c>
      <c r="Q5" s="21">
        <v>0</v>
      </c>
      <c r="R5" s="22">
        <v>0</v>
      </c>
      <c r="S5" s="21">
        <v>0</v>
      </c>
      <c r="T5" s="22"/>
      <c r="U5" s="21"/>
      <c r="V5" s="22"/>
      <c r="W5" s="21"/>
      <c r="X5" s="22"/>
      <c r="Y5" s="21"/>
      <c r="Z5" s="22">
        <v>9500</v>
      </c>
      <c r="AA5" s="21">
        <v>0</v>
      </c>
      <c r="AB5" s="22">
        <v>19450</v>
      </c>
      <c r="AC5" s="21">
        <v>0</v>
      </c>
      <c r="AD5" s="22">
        <v>0</v>
      </c>
      <c r="AE5" s="21">
        <v>0</v>
      </c>
      <c r="AF5" s="22">
        <v>0</v>
      </c>
      <c r="AG5" s="21"/>
      <c r="AH5" s="22"/>
    </row>
    <row r="6" spans="1:34" ht="25.5">
      <c r="A6" s="15" t="s">
        <v>46</v>
      </c>
      <c r="B6" s="16" t="s">
        <v>8</v>
      </c>
      <c r="C6" s="17">
        <v>93000</v>
      </c>
      <c r="D6" s="18">
        <v>146168.78</v>
      </c>
      <c r="E6" s="17">
        <v>130000</v>
      </c>
      <c r="F6" s="19">
        <v>134576.19</v>
      </c>
      <c r="G6" s="20">
        <v>134000</v>
      </c>
      <c r="H6" s="19">
        <v>128463.45</v>
      </c>
      <c r="I6" s="20">
        <v>130000</v>
      </c>
      <c r="J6" s="19">
        <v>179107.5</v>
      </c>
      <c r="K6" s="20">
        <v>65000</v>
      </c>
      <c r="L6" s="19">
        <v>22141.919999999998</v>
      </c>
      <c r="M6" s="21">
        <v>35000</v>
      </c>
      <c r="N6" s="22">
        <v>72443.3</v>
      </c>
      <c r="O6" s="21">
        <v>50000</v>
      </c>
      <c r="P6" s="22">
        <v>28245.71</v>
      </c>
      <c r="Q6" s="21">
        <v>40000</v>
      </c>
      <c r="R6" s="22">
        <v>34047.03</v>
      </c>
      <c r="S6" s="21">
        <v>25000</v>
      </c>
      <c r="T6" s="22">
        <v>22539.89</v>
      </c>
      <c r="U6" s="21">
        <v>25000</v>
      </c>
      <c r="V6" s="22">
        <v>15497.57</v>
      </c>
      <c r="W6" s="21">
        <v>25000</v>
      </c>
      <c r="X6" s="22">
        <v>36279.879999999997</v>
      </c>
      <c r="Y6" s="21">
        <v>24000</v>
      </c>
      <c r="Z6" s="22">
        <f>27270.73</f>
        <v>27270.73</v>
      </c>
      <c r="AA6" s="21">
        <v>32000</v>
      </c>
      <c r="AB6" s="22">
        <v>24551.31</v>
      </c>
      <c r="AC6" s="21">
        <v>32000</v>
      </c>
      <c r="AD6" s="22">
        <v>30874.47</v>
      </c>
      <c r="AE6" s="21">
        <v>35000</v>
      </c>
      <c r="AF6" s="22">
        <v>55744.7</v>
      </c>
      <c r="AG6" s="21">
        <v>30000</v>
      </c>
      <c r="AH6" s="22"/>
    </row>
    <row r="7" spans="1:34" ht="63.75">
      <c r="A7" s="15" t="s">
        <v>47</v>
      </c>
      <c r="B7" s="16" t="s">
        <v>9</v>
      </c>
      <c r="C7" s="17">
        <v>0</v>
      </c>
      <c r="D7" s="18">
        <v>0</v>
      </c>
      <c r="E7" s="17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1">
        <v>0</v>
      </c>
      <c r="N7" s="22">
        <v>0</v>
      </c>
      <c r="O7" s="21">
        <v>0</v>
      </c>
      <c r="P7" s="22">
        <v>0</v>
      </c>
      <c r="Q7" s="21">
        <v>0</v>
      </c>
      <c r="R7" s="22">
        <v>195984</v>
      </c>
      <c r="S7" s="21">
        <v>202000</v>
      </c>
      <c r="T7" s="22">
        <v>203425</v>
      </c>
      <c r="U7" s="21">
        <v>190000</v>
      </c>
      <c r="V7" s="22">
        <v>239546</v>
      </c>
      <c r="W7" s="21">
        <v>80000</v>
      </c>
      <c r="X7" s="22">
        <v>185098</v>
      </c>
      <c r="Y7" s="21">
        <v>100000</v>
      </c>
      <c r="Z7" s="22">
        <v>303048</v>
      </c>
      <c r="AA7" s="21">
        <v>240000</v>
      </c>
      <c r="AB7" s="22">
        <v>688846</v>
      </c>
      <c r="AC7" s="21">
        <v>350000</v>
      </c>
      <c r="AD7" s="22">
        <v>381610.74</v>
      </c>
      <c r="AE7" s="21">
        <v>380000</v>
      </c>
      <c r="AF7" s="22">
        <v>548943.39</v>
      </c>
      <c r="AG7" s="21">
        <v>380000</v>
      </c>
      <c r="AH7" s="22"/>
    </row>
    <row r="8" spans="1:34" ht="63.75">
      <c r="A8" s="15" t="s">
        <v>48</v>
      </c>
      <c r="B8" s="16" t="s">
        <v>10</v>
      </c>
      <c r="C8" s="17">
        <v>0</v>
      </c>
      <c r="D8" s="18">
        <v>0</v>
      </c>
      <c r="E8" s="17">
        <v>0</v>
      </c>
      <c r="F8" s="19">
        <v>0</v>
      </c>
      <c r="G8" s="20">
        <v>0</v>
      </c>
      <c r="H8" s="19">
        <v>0</v>
      </c>
      <c r="I8" s="20">
        <v>0</v>
      </c>
      <c r="J8" s="19">
        <v>0</v>
      </c>
      <c r="K8" s="20">
        <v>0</v>
      </c>
      <c r="L8" s="19">
        <v>0</v>
      </c>
      <c r="M8" s="21">
        <v>0</v>
      </c>
      <c r="N8" s="22">
        <v>0</v>
      </c>
      <c r="O8" s="21">
        <v>0</v>
      </c>
      <c r="P8" s="22">
        <v>0</v>
      </c>
      <c r="Q8" s="21">
        <v>0</v>
      </c>
      <c r="R8" s="22">
        <v>17159.580000000002</v>
      </c>
      <c r="S8" s="21">
        <v>15000</v>
      </c>
      <c r="T8" s="22">
        <v>9354.61</v>
      </c>
      <c r="U8" s="21">
        <v>6000</v>
      </c>
      <c r="V8" s="22">
        <f>42024.47+2139.2</f>
        <v>44163.67</v>
      </c>
      <c r="W8" s="21">
        <v>22000</v>
      </c>
      <c r="X8" s="22">
        <v>29330.62</v>
      </c>
      <c r="Y8" s="21">
        <v>26000</v>
      </c>
      <c r="Z8" s="22">
        <f>20587.81+670.35</f>
        <v>21258.16</v>
      </c>
      <c r="AA8" s="21">
        <v>23000</v>
      </c>
      <c r="AB8" s="22">
        <v>16789.439999999999</v>
      </c>
      <c r="AC8" s="21">
        <v>16000</v>
      </c>
      <c r="AD8" s="22">
        <v>11374.04</v>
      </c>
      <c r="AE8" s="21">
        <v>14000</v>
      </c>
      <c r="AF8" s="22">
        <v>14548.38</v>
      </c>
      <c r="AG8" s="21">
        <v>13000</v>
      </c>
      <c r="AH8" s="22"/>
    </row>
    <row r="9" spans="1:34" ht="38.25">
      <c r="A9" s="15" t="s">
        <v>49</v>
      </c>
      <c r="B9" s="16" t="s">
        <v>11</v>
      </c>
      <c r="C9" s="17">
        <v>0</v>
      </c>
      <c r="D9" s="18">
        <v>0</v>
      </c>
      <c r="E9" s="17">
        <v>0</v>
      </c>
      <c r="F9" s="19">
        <v>0</v>
      </c>
      <c r="G9" s="20">
        <v>0</v>
      </c>
      <c r="H9" s="19">
        <v>0</v>
      </c>
      <c r="I9" s="20">
        <v>0</v>
      </c>
      <c r="J9" s="19">
        <v>0</v>
      </c>
      <c r="K9" s="20">
        <v>0</v>
      </c>
      <c r="L9" s="19">
        <v>0</v>
      </c>
      <c r="M9" s="21">
        <v>0</v>
      </c>
      <c r="N9" s="22">
        <v>0</v>
      </c>
      <c r="O9" s="21">
        <v>0</v>
      </c>
      <c r="P9" s="22">
        <v>0</v>
      </c>
      <c r="Q9" s="21">
        <v>0</v>
      </c>
      <c r="R9" s="22">
        <v>3723.66</v>
      </c>
      <c r="S9" s="21">
        <v>5000</v>
      </c>
      <c r="T9" s="22">
        <v>2098.96</v>
      </c>
      <c r="U9" s="21">
        <v>3000</v>
      </c>
      <c r="V9" s="22">
        <v>3220.38</v>
      </c>
      <c r="W9" s="21">
        <v>3000</v>
      </c>
      <c r="X9" s="22">
        <v>4019.64</v>
      </c>
      <c r="Y9" s="21">
        <v>2000</v>
      </c>
      <c r="Z9" s="22">
        <v>2531.27</v>
      </c>
      <c r="AA9" s="21">
        <v>3000</v>
      </c>
      <c r="AB9" s="22">
        <v>3410.85</v>
      </c>
      <c r="AC9" s="21">
        <v>3000</v>
      </c>
      <c r="AD9" s="22">
        <v>2556.5500000000002</v>
      </c>
      <c r="AE9" s="21">
        <v>3000</v>
      </c>
      <c r="AF9" s="22">
        <v>3109.62</v>
      </c>
      <c r="AG9" s="21">
        <v>2000</v>
      </c>
      <c r="AH9" s="22"/>
    </row>
    <row r="10" spans="1:34">
      <c r="A10" s="15" t="s">
        <v>50</v>
      </c>
      <c r="B10" s="16" t="s">
        <v>12</v>
      </c>
      <c r="C10" s="17">
        <v>521000</v>
      </c>
      <c r="D10" s="18">
        <v>342927.5</v>
      </c>
      <c r="E10" s="17">
        <v>446000</v>
      </c>
      <c r="F10" s="19">
        <v>478126.2</v>
      </c>
      <c r="G10" s="20">
        <v>453000</v>
      </c>
      <c r="H10" s="19">
        <v>537508.31999999995</v>
      </c>
      <c r="I10" s="20">
        <v>450000</v>
      </c>
      <c r="J10" s="19">
        <v>335690.17</v>
      </c>
      <c r="K10" s="20">
        <v>240000</v>
      </c>
      <c r="L10" s="19">
        <v>619736.15999999992</v>
      </c>
      <c r="M10" s="21">
        <v>429000</v>
      </c>
      <c r="N10" s="22">
        <v>609717.74</v>
      </c>
      <c r="O10" s="21">
        <v>460000</v>
      </c>
      <c r="P10" s="22">
        <v>640508.04</v>
      </c>
      <c r="Q10" s="21">
        <v>500000</v>
      </c>
      <c r="R10" s="22">
        <v>508716.25</v>
      </c>
      <c r="S10" s="21">
        <v>430000</v>
      </c>
      <c r="T10" s="22">
        <v>480485.02</v>
      </c>
      <c r="U10" s="21">
        <v>485000</v>
      </c>
      <c r="V10" s="22">
        <f>30387.22+456401.23</f>
        <v>486788.44999999995</v>
      </c>
      <c r="W10" s="21">
        <v>375000</v>
      </c>
      <c r="X10" s="22">
        <v>415335.49</v>
      </c>
      <c r="Y10" s="21">
        <v>425000</v>
      </c>
      <c r="Z10" s="22">
        <f>39849.72+406887.84</f>
        <v>446737.56000000006</v>
      </c>
      <c r="AA10" s="21">
        <v>444000</v>
      </c>
      <c r="AB10" s="22">
        <v>441475.7</v>
      </c>
      <c r="AC10" s="21">
        <v>435000</v>
      </c>
      <c r="AD10" s="22">
        <v>406182.77</v>
      </c>
      <c r="AE10" s="21">
        <v>390000</v>
      </c>
      <c r="AF10" s="22">
        <v>423104.64</v>
      </c>
      <c r="AG10" s="21">
        <f>70000+300000</f>
        <v>370000</v>
      </c>
      <c r="AH10" s="22"/>
    </row>
    <row r="11" spans="1:34" ht="51">
      <c r="A11" s="15" t="s">
        <v>51</v>
      </c>
      <c r="B11" s="16" t="s">
        <v>13</v>
      </c>
      <c r="C11" s="17">
        <v>212000</v>
      </c>
      <c r="D11" s="18">
        <v>262898.34999999998</v>
      </c>
      <c r="E11" s="17">
        <v>257000</v>
      </c>
      <c r="F11" s="19">
        <v>260739.16</v>
      </c>
      <c r="G11" s="20">
        <v>266000</v>
      </c>
      <c r="H11" s="19">
        <v>278780.84999999998</v>
      </c>
      <c r="I11" s="20">
        <v>275000</v>
      </c>
      <c r="J11" s="19">
        <v>284808.86</v>
      </c>
      <c r="K11" s="20">
        <v>275000</v>
      </c>
      <c r="L11" s="19">
        <v>275026.25</v>
      </c>
      <c r="M11" s="21">
        <v>280000</v>
      </c>
      <c r="N11" s="22">
        <v>281530.81</v>
      </c>
      <c r="O11" s="21">
        <v>272000</v>
      </c>
      <c r="P11" s="22">
        <v>278826.94</v>
      </c>
      <c r="Q11" s="21">
        <v>260000</v>
      </c>
      <c r="R11" s="22">
        <v>267254.59999999998</v>
      </c>
      <c r="S11" s="21">
        <v>260000</v>
      </c>
      <c r="T11" s="22">
        <v>269510.24</v>
      </c>
      <c r="U11" s="21">
        <v>255000</v>
      </c>
      <c r="V11" s="22">
        <f>36643.54+233064.28</f>
        <v>269707.82</v>
      </c>
      <c r="W11" s="21">
        <v>258000</v>
      </c>
      <c r="X11" s="22">
        <v>297651.28000000003</v>
      </c>
      <c r="Y11" s="21">
        <v>245000</v>
      </c>
      <c r="Z11" s="22">
        <f>32202.88+235529.99</f>
        <v>267732.87</v>
      </c>
      <c r="AA11" s="21">
        <v>247000</v>
      </c>
      <c r="AB11" s="22">
        <v>284293.40999999997</v>
      </c>
      <c r="AC11" s="21">
        <v>245000</v>
      </c>
      <c r="AD11" s="22">
        <v>331721.61</v>
      </c>
      <c r="AE11" s="21">
        <v>260000</v>
      </c>
      <c r="AF11" s="22">
        <v>352154.42</v>
      </c>
      <c r="AG11" s="21">
        <v>360000</v>
      </c>
      <c r="AH11" s="22"/>
    </row>
    <row r="12" spans="1:34">
      <c r="A12" s="15" t="s">
        <v>52</v>
      </c>
      <c r="B12" s="16" t="s">
        <v>14</v>
      </c>
      <c r="C12" s="17">
        <v>51000</v>
      </c>
      <c r="D12" s="18">
        <v>74482.070000000007</v>
      </c>
      <c r="E12" s="17">
        <v>467000</v>
      </c>
      <c r="F12" s="19">
        <v>426771.36</v>
      </c>
      <c r="G12" s="20">
        <v>464000</v>
      </c>
      <c r="H12" s="19">
        <v>470921.89</v>
      </c>
      <c r="I12" s="20">
        <v>444000</v>
      </c>
      <c r="J12" s="19">
        <v>337351.88</v>
      </c>
      <c r="K12" s="20">
        <v>350000</v>
      </c>
      <c r="L12" s="19">
        <v>235513.49</v>
      </c>
      <c r="M12" s="21">
        <v>178000</v>
      </c>
      <c r="N12" s="22">
        <v>102651.84999999999</v>
      </c>
      <c r="O12" s="21">
        <v>130000</v>
      </c>
      <c r="P12" s="22">
        <v>267779.95</v>
      </c>
      <c r="Q12" s="21">
        <v>102000</v>
      </c>
      <c r="R12" s="22">
        <v>258171.16</v>
      </c>
      <c r="S12" s="21">
        <v>181000</v>
      </c>
      <c r="T12" s="22">
        <v>345145.36</v>
      </c>
      <c r="U12" s="21">
        <v>250000</v>
      </c>
      <c r="V12" s="22">
        <v>354078.43</v>
      </c>
      <c r="W12" s="21">
        <v>320000</v>
      </c>
      <c r="X12" s="22">
        <v>361908.07</v>
      </c>
      <c r="Y12" s="21">
        <v>300000</v>
      </c>
      <c r="Z12" s="22">
        <f>309005.82+350</f>
        <v>309355.82</v>
      </c>
      <c r="AA12" s="21">
        <v>292000</v>
      </c>
      <c r="AB12" s="22">
        <v>390614.81</v>
      </c>
      <c r="AC12" s="21">
        <v>300000</v>
      </c>
      <c r="AD12" s="22">
        <v>350601.92</v>
      </c>
      <c r="AE12" s="21">
        <v>300000</v>
      </c>
      <c r="AF12" s="22">
        <v>460242.08</v>
      </c>
      <c r="AG12" s="21">
        <v>350000</v>
      </c>
      <c r="AH12" s="22"/>
    </row>
    <row r="13" spans="1:34" ht="25.5">
      <c r="A13" s="15" t="s">
        <v>53</v>
      </c>
      <c r="B13" s="16" t="s">
        <v>15</v>
      </c>
      <c r="C13" s="17">
        <v>60000</v>
      </c>
      <c r="D13" s="18">
        <v>85276.42</v>
      </c>
      <c r="E13" s="17">
        <v>60000</v>
      </c>
      <c r="F13" s="19">
        <v>32869.15</v>
      </c>
      <c r="G13" s="20">
        <v>75000</v>
      </c>
      <c r="H13" s="19">
        <v>16384.849999999999</v>
      </c>
      <c r="I13" s="20">
        <v>5000</v>
      </c>
      <c r="J13" s="19">
        <v>19099.919999999998</v>
      </c>
      <c r="K13" s="20">
        <v>7000</v>
      </c>
      <c r="L13" s="19">
        <v>129713.43</v>
      </c>
      <c r="M13" s="21">
        <v>34000</v>
      </c>
      <c r="N13" s="22">
        <v>21642.78</v>
      </c>
      <c r="O13" s="21">
        <v>50000</v>
      </c>
      <c r="P13" s="22">
        <v>27018.77</v>
      </c>
      <c r="Q13" s="21">
        <v>25000</v>
      </c>
      <c r="R13" s="22">
        <v>18839.89</v>
      </c>
      <c r="S13" s="21">
        <v>10000</v>
      </c>
      <c r="T13" s="22">
        <v>42746.3</v>
      </c>
      <c r="U13" s="21">
        <v>10000</v>
      </c>
      <c r="V13" s="22">
        <f>53931.2+18</f>
        <v>53949.2</v>
      </c>
      <c r="W13" s="21">
        <v>20000</v>
      </c>
      <c r="X13" s="22">
        <v>17535.75</v>
      </c>
      <c r="Y13" s="21">
        <v>10000</v>
      </c>
      <c r="Z13" s="22">
        <f>40147.84+705</f>
        <v>40852.839999999997</v>
      </c>
      <c r="AA13" s="21">
        <v>11000</v>
      </c>
      <c r="AB13" s="22">
        <v>64551.9</v>
      </c>
      <c r="AC13" s="21">
        <v>2000</v>
      </c>
      <c r="AD13" s="22">
        <v>23049.439999999999</v>
      </c>
      <c r="AE13" s="21">
        <v>4000</v>
      </c>
      <c r="AF13" s="22">
        <v>81404.91</v>
      </c>
      <c r="AG13" s="21">
        <v>20000</v>
      </c>
      <c r="AH13" s="22"/>
    </row>
    <row r="14" spans="1:34">
      <c r="A14" s="15" t="s">
        <v>54</v>
      </c>
      <c r="B14" s="16" t="s">
        <v>16</v>
      </c>
      <c r="C14" s="17">
        <v>1000</v>
      </c>
      <c r="D14" s="18">
        <v>1725.68</v>
      </c>
      <c r="E14" s="17">
        <v>1000</v>
      </c>
      <c r="F14" s="19">
        <v>10224.6</v>
      </c>
      <c r="G14" s="20">
        <v>5000</v>
      </c>
      <c r="H14" s="19">
        <v>10083.120000000001</v>
      </c>
      <c r="I14" s="20">
        <v>8000</v>
      </c>
      <c r="J14" s="19">
        <v>55206.92</v>
      </c>
      <c r="K14" s="20">
        <v>10000</v>
      </c>
      <c r="L14" s="19">
        <v>10282.870000000001</v>
      </c>
      <c r="M14" s="21">
        <v>12000</v>
      </c>
      <c r="N14" s="22">
        <v>7917.9</v>
      </c>
      <c r="O14" s="21">
        <v>20000</v>
      </c>
      <c r="P14" s="22">
        <v>4541.84</v>
      </c>
      <c r="Q14" s="21">
        <v>2000</v>
      </c>
      <c r="R14" s="22">
        <v>4663.54</v>
      </c>
      <c r="S14" s="21">
        <v>1000</v>
      </c>
      <c r="T14" s="22">
        <v>8775.2000000000007</v>
      </c>
      <c r="U14" s="21">
        <v>5000</v>
      </c>
      <c r="V14" s="22">
        <v>26432.37</v>
      </c>
      <c r="W14" s="21">
        <v>12000</v>
      </c>
      <c r="X14" s="22">
        <v>20550.57</v>
      </c>
      <c r="Y14" s="21">
        <v>10000</v>
      </c>
      <c r="Z14" s="22">
        <v>24553.91</v>
      </c>
      <c r="AA14" s="21">
        <v>13000</v>
      </c>
      <c r="AB14" s="22">
        <v>49436.77</v>
      </c>
      <c r="AC14" s="21">
        <v>18000</v>
      </c>
      <c r="AD14" s="22">
        <v>59615.24</v>
      </c>
      <c r="AE14" s="21">
        <v>20000</v>
      </c>
      <c r="AF14" s="22">
        <v>70545.87</v>
      </c>
      <c r="AG14" s="21">
        <v>34000</v>
      </c>
      <c r="AH14" s="22"/>
    </row>
    <row r="15" spans="1:34" ht="25.5">
      <c r="A15" s="15" t="s">
        <v>55</v>
      </c>
      <c r="B15" s="16" t="s">
        <v>17</v>
      </c>
      <c r="C15" s="17">
        <v>0</v>
      </c>
      <c r="D15" s="18">
        <v>0</v>
      </c>
      <c r="E15" s="17">
        <v>0</v>
      </c>
      <c r="F15" s="19">
        <v>0</v>
      </c>
      <c r="G15" s="20">
        <v>0</v>
      </c>
      <c r="H15" s="19">
        <v>0</v>
      </c>
      <c r="I15" s="20">
        <v>0</v>
      </c>
      <c r="J15" s="19">
        <v>0</v>
      </c>
      <c r="K15" s="20">
        <v>0</v>
      </c>
      <c r="L15" s="19">
        <v>0</v>
      </c>
      <c r="M15" s="21">
        <v>0</v>
      </c>
      <c r="N15" s="22">
        <v>0</v>
      </c>
      <c r="O15" s="21">
        <v>0</v>
      </c>
      <c r="P15" s="22">
        <v>0</v>
      </c>
      <c r="Q15" s="21">
        <v>0</v>
      </c>
      <c r="R15" s="22">
        <v>45742.58</v>
      </c>
      <c r="S15" s="21">
        <v>54000</v>
      </c>
      <c r="T15" s="22">
        <v>152177.88999999998</v>
      </c>
      <c r="U15" s="21">
        <v>51000</v>
      </c>
      <c r="V15" s="22">
        <f>11922.11+47831.01</f>
        <v>59753.120000000003</v>
      </c>
      <c r="W15" s="21">
        <v>43000</v>
      </c>
      <c r="X15" s="22">
        <v>51527.8</v>
      </c>
      <c r="Y15" s="21">
        <v>50000</v>
      </c>
      <c r="Z15" s="22">
        <f>46966.39+58216.32</f>
        <v>105182.70999999999</v>
      </c>
      <c r="AA15" s="21">
        <v>51000</v>
      </c>
      <c r="AB15" s="22">
        <v>71092.47</v>
      </c>
      <c r="AC15" s="21">
        <v>79000</v>
      </c>
      <c r="AD15" s="22">
        <v>59811.34</v>
      </c>
      <c r="AE15" s="21">
        <v>63000</v>
      </c>
      <c r="AF15" s="22">
        <v>181235.04</v>
      </c>
      <c r="AG15" s="21">
        <v>60000</v>
      </c>
      <c r="AH15" s="22"/>
    </row>
    <row r="16" spans="1:34" ht="38.25">
      <c r="A16" s="15" t="s">
        <v>56</v>
      </c>
      <c r="B16" s="16" t="s">
        <v>18</v>
      </c>
      <c r="C16" s="17">
        <v>0</v>
      </c>
      <c r="D16" s="18">
        <v>0</v>
      </c>
      <c r="E16" s="17">
        <v>0</v>
      </c>
      <c r="F16" s="19">
        <v>0</v>
      </c>
      <c r="G16" s="20">
        <v>0</v>
      </c>
      <c r="H16" s="19">
        <v>0</v>
      </c>
      <c r="I16" s="20">
        <v>0</v>
      </c>
      <c r="J16" s="19">
        <v>0</v>
      </c>
      <c r="K16" s="20">
        <v>0</v>
      </c>
      <c r="L16" s="19">
        <v>0</v>
      </c>
      <c r="M16" s="21">
        <v>0</v>
      </c>
      <c r="N16" s="22">
        <v>0</v>
      </c>
      <c r="O16" s="21">
        <v>0</v>
      </c>
      <c r="P16" s="22">
        <v>0</v>
      </c>
      <c r="Q16" s="21">
        <v>0</v>
      </c>
      <c r="R16" s="22">
        <v>182449.63</v>
      </c>
      <c r="S16" s="21">
        <v>205000</v>
      </c>
      <c r="T16" s="22">
        <v>148112.49</v>
      </c>
      <c r="U16" s="21">
        <v>180000</v>
      </c>
      <c r="V16" s="22">
        <f>142054.22+158958.62</f>
        <v>301012.83999999997</v>
      </c>
      <c r="W16" s="21">
        <v>220000</v>
      </c>
      <c r="X16" s="22">
        <v>221357.05</v>
      </c>
      <c r="Y16" s="21">
        <v>206000</v>
      </c>
      <c r="Z16" s="22">
        <f>8510.01+147103.79</f>
        <v>155613.80000000002</v>
      </c>
      <c r="AA16" s="21">
        <v>161000</v>
      </c>
      <c r="AB16" s="22">
        <v>89223.42</v>
      </c>
      <c r="AC16" s="21">
        <v>82000</v>
      </c>
      <c r="AD16" s="22">
        <v>161194.39000000001</v>
      </c>
      <c r="AE16" s="21">
        <v>87000</v>
      </c>
      <c r="AF16" s="22">
        <v>77186.009999999995</v>
      </c>
      <c r="AG16" s="21">
        <v>86000</v>
      </c>
      <c r="AH16" s="22"/>
    </row>
    <row r="17" spans="1:34" ht="51">
      <c r="A17" s="15" t="s">
        <v>57</v>
      </c>
      <c r="B17" s="16" t="s">
        <v>19</v>
      </c>
      <c r="C17" s="17">
        <v>0</v>
      </c>
      <c r="D17" s="18">
        <v>0</v>
      </c>
      <c r="E17" s="17">
        <v>0</v>
      </c>
      <c r="F17" s="19">
        <v>0</v>
      </c>
      <c r="G17" s="20">
        <v>0</v>
      </c>
      <c r="H17" s="19">
        <v>0</v>
      </c>
      <c r="I17" s="20">
        <v>0</v>
      </c>
      <c r="J17" s="19">
        <v>2100</v>
      </c>
      <c r="K17" s="20">
        <v>0</v>
      </c>
      <c r="L17" s="19">
        <v>466.5</v>
      </c>
      <c r="M17" s="21">
        <v>0</v>
      </c>
      <c r="N17" s="22">
        <v>3223.39</v>
      </c>
      <c r="O17" s="21">
        <v>0</v>
      </c>
      <c r="P17" s="22">
        <v>1956.11</v>
      </c>
      <c r="Q17" s="21">
        <v>0</v>
      </c>
      <c r="R17" s="22">
        <v>0</v>
      </c>
      <c r="S17" s="21">
        <v>0</v>
      </c>
      <c r="T17" s="22">
        <v>0</v>
      </c>
      <c r="U17" s="21">
        <v>0</v>
      </c>
      <c r="V17" s="22">
        <v>0</v>
      </c>
      <c r="W17" s="21">
        <v>0</v>
      </c>
      <c r="X17" s="22">
        <v>0</v>
      </c>
      <c r="Y17" s="21">
        <v>0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/>
      <c r="AF17" s="22"/>
      <c r="AG17" s="21">
        <v>0</v>
      </c>
      <c r="AH17" s="22"/>
    </row>
    <row r="18" spans="1:34" ht="15.75" thickBot="1">
      <c r="A18" s="23" t="s">
        <v>58</v>
      </c>
      <c r="B18" s="24" t="s">
        <v>20</v>
      </c>
      <c r="C18" s="25">
        <v>1089000</v>
      </c>
      <c r="D18" s="26">
        <v>245201.4</v>
      </c>
      <c r="E18" s="25">
        <v>1040000</v>
      </c>
      <c r="F18" s="27">
        <v>686820.52</v>
      </c>
      <c r="G18" s="28">
        <v>1129000</v>
      </c>
      <c r="H18" s="27">
        <v>761701.85</v>
      </c>
      <c r="I18" s="28">
        <v>900000</v>
      </c>
      <c r="J18" s="27">
        <v>814129.33</v>
      </c>
      <c r="K18" s="28">
        <v>690000</v>
      </c>
      <c r="L18" s="27">
        <v>583272.30000000005</v>
      </c>
      <c r="M18" s="29">
        <v>1028000</v>
      </c>
      <c r="N18" s="30">
        <v>782862.77</v>
      </c>
      <c r="O18" s="29">
        <v>780000</v>
      </c>
      <c r="P18" s="30">
        <v>898507.75</v>
      </c>
      <c r="Q18" s="29">
        <v>730000</v>
      </c>
      <c r="R18" s="30">
        <v>188014.96</v>
      </c>
      <c r="S18" s="29">
        <v>172000</v>
      </c>
      <c r="T18" s="30">
        <v>236181.43</v>
      </c>
      <c r="U18" s="29">
        <v>174000</v>
      </c>
      <c r="V18" s="30">
        <f>78499.61+131500.22</f>
        <v>209999.83000000002</v>
      </c>
      <c r="W18" s="29">
        <v>166000</v>
      </c>
      <c r="X18" s="30">
        <v>162225.96</v>
      </c>
      <c r="Y18" s="29">
        <v>140000</v>
      </c>
      <c r="Z18" s="30">
        <f>88180.26+87099.43</f>
        <v>175279.69</v>
      </c>
      <c r="AA18" s="29">
        <v>158000</v>
      </c>
      <c r="AB18" s="30">
        <v>234878.56</v>
      </c>
      <c r="AC18" s="29">
        <v>170000</v>
      </c>
      <c r="AD18" s="30">
        <v>211387.68</v>
      </c>
      <c r="AE18" s="29">
        <v>170000</v>
      </c>
      <c r="AF18" s="30">
        <v>238118.37</v>
      </c>
      <c r="AG18" s="29">
        <v>170000</v>
      </c>
      <c r="AH18" s="30"/>
    </row>
    <row r="19" spans="1:34" ht="27" customHeight="1" thickBot="1">
      <c r="A19" s="38" t="s">
        <v>21</v>
      </c>
      <c r="B19" s="39"/>
      <c r="C19" s="31">
        <f t="shared" ref="C19:O19" si="0">SUM(C4:C18)</f>
        <v>2027000</v>
      </c>
      <c r="D19" s="32">
        <f t="shared" si="0"/>
        <v>1289390.7</v>
      </c>
      <c r="E19" s="33">
        <f t="shared" si="0"/>
        <v>2536000</v>
      </c>
      <c r="F19" s="32">
        <f t="shared" si="0"/>
        <v>2147202.91</v>
      </c>
      <c r="G19" s="33">
        <f t="shared" si="0"/>
        <v>2703000</v>
      </c>
      <c r="H19" s="32">
        <f t="shared" si="0"/>
        <v>2225390.3800000004</v>
      </c>
      <c r="I19" s="33">
        <f t="shared" si="0"/>
        <v>2212000</v>
      </c>
      <c r="J19" s="32">
        <f t="shared" si="0"/>
        <v>2040873.96</v>
      </c>
      <c r="K19" s="33">
        <f t="shared" si="0"/>
        <v>1637000</v>
      </c>
      <c r="L19" s="32">
        <f t="shared" si="0"/>
        <v>1876152.92</v>
      </c>
      <c r="M19" s="34">
        <f t="shared" si="0"/>
        <v>1996000</v>
      </c>
      <c r="N19" s="35">
        <f t="shared" si="0"/>
        <v>1884667.6099999999</v>
      </c>
      <c r="O19" s="34">
        <f t="shared" si="0"/>
        <v>1762000</v>
      </c>
      <c r="P19" s="35">
        <f t="shared" ref="P19:AB19" si="1">SUM(P4:P18)</f>
        <v>2155035.1100000003</v>
      </c>
      <c r="Q19" s="34">
        <f t="shared" si="1"/>
        <v>1659000</v>
      </c>
      <c r="R19" s="35">
        <f t="shared" si="1"/>
        <v>1726409.65</v>
      </c>
      <c r="S19" s="34">
        <f t="shared" si="1"/>
        <v>1560000</v>
      </c>
      <c r="T19" s="35">
        <f t="shared" si="1"/>
        <v>1920897.39</v>
      </c>
      <c r="U19" s="34">
        <f t="shared" si="1"/>
        <v>1634000</v>
      </c>
      <c r="V19" s="35">
        <f t="shared" si="1"/>
        <v>2064635.6600000001</v>
      </c>
      <c r="W19" s="34">
        <f t="shared" si="1"/>
        <v>1545000</v>
      </c>
      <c r="X19" s="35">
        <f t="shared" si="1"/>
        <v>1803295.11</v>
      </c>
      <c r="Y19" s="34">
        <f t="shared" si="1"/>
        <v>1538000</v>
      </c>
      <c r="Z19" s="35">
        <f t="shared" si="1"/>
        <v>1889629.2800000003</v>
      </c>
      <c r="AA19" s="37">
        <f>SUM(AA4:AA18)</f>
        <v>1675000</v>
      </c>
      <c r="AB19" s="37">
        <f t="shared" si="1"/>
        <v>2383316.75</v>
      </c>
      <c r="AC19" s="34">
        <f t="shared" ref="AC19:AH19" si="2">SUM(AC4:AC18)</f>
        <v>1733000</v>
      </c>
      <c r="AD19" s="35">
        <f t="shared" si="2"/>
        <v>2033475.2499999998</v>
      </c>
      <c r="AE19" s="34">
        <f t="shared" si="2"/>
        <v>1727000</v>
      </c>
      <c r="AF19" s="35">
        <f t="shared" si="2"/>
        <v>2506851.4</v>
      </c>
      <c r="AG19" s="34">
        <f t="shared" si="2"/>
        <v>1875000</v>
      </c>
      <c r="AH19" s="35">
        <f t="shared" si="2"/>
        <v>0</v>
      </c>
    </row>
    <row r="20" spans="1:34">
      <c r="V20" s="36"/>
    </row>
  </sheetData>
  <mergeCells count="2">
    <mergeCell ref="A19:B19"/>
    <mergeCell ref="A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Stryjecki</dc:creator>
  <cp:lastModifiedBy>Monika Kud</cp:lastModifiedBy>
  <dcterms:created xsi:type="dcterms:W3CDTF">2015-06-05T18:19:34Z</dcterms:created>
  <dcterms:modified xsi:type="dcterms:W3CDTF">2025-02-26T10:56:59Z</dcterms:modified>
</cp:coreProperties>
</file>